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8595" activeTab="0"/>
  </bookViews>
  <sheets>
    <sheet name="Рассчет стоимост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<sst xmlns="http://schemas.openxmlformats.org/spreadsheetml/2006/main" count="99" uniqueCount="98">
  <si>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>Экономический рассчет изделия</t>
  </si>
  <si>
    <t xml:space="preserve"> Материал</t>
  </si>
  <si>
    <t>Рассчет стоимости материалов</t>
  </si>
  <si>
    <t>объем</t>
  </si>
  <si>
    <t>сталь</t>
  </si>
  <si>
    <t>алюминий</t>
  </si>
  <si>
    <t>бронза</t>
  </si>
  <si>
    <t>латунь</t>
  </si>
  <si>
    <t>Количество на изделие (шт)</t>
  </si>
  <si>
    <t>Стоимость (руб.)</t>
  </si>
  <si>
    <t>Металл</t>
  </si>
  <si>
    <t>Древесина</t>
  </si>
  <si>
    <t>Другие материалы</t>
  </si>
  <si>
    <t>Стоимость детали (руб.)</t>
  </si>
  <si>
    <t>Цена 1 тонны /1 кубометра
(руб.)</t>
  </si>
  <si>
    <t>Цена за 1 шт. (руб.)
цена за 1 кг (руб.)</t>
  </si>
  <si>
    <t>Масса на изделие (кг)
(если нужно)</t>
  </si>
  <si>
    <t>Выполняемые
 операции</t>
  </si>
  <si>
    <t>Время работы
 (час)</t>
  </si>
  <si>
    <t>Расход электроэнергии
 (кВт*ч)</t>
  </si>
  <si>
    <t>Стоимость
 электроэнергии (руб.)</t>
  </si>
  <si>
    <t>сверление</t>
  </si>
  <si>
    <t>токарные работы</t>
  </si>
  <si>
    <t>Цена электроэнергии за 1 кВт*ч
(руб.)</t>
  </si>
  <si>
    <t xml:space="preserve">работа
электровыжигателем </t>
  </si>
  <si>
    <t>Отчисления на зарплату</t>
  </si>
  <si>
    <t>Профессия</t>
  </si>
  <si>
    <t>Сверловщик</t>
  </si>
  <si>
    <t>Плотник</t>
  </si>
  <si>
    <t>Столяр</t>
  </si>
  <si>
    <t>Токарь</t>
  </si>
  <si>
    <t>Слесарь-
инструментальщик</t>
  </si>
  <si>
    <t>Затраты на изготовление изделия (руб.)</t>
  </si>
  <si>
    <t>фрезерование</t>
  </si>
  <si>
    <t>длина (мм)</t>
  </si>
  <si>
    <t>ширина (мм)</t>
  </si>
  <si>
    <t>высота (мм)</t>
  </si>
  <si>
    <t>Масса детали ( г )</t>
  </si>
  <si>
    <t>Общая стоимость материалов:</t>
  </si>
  <si>
    <t>заполняется ПК</t>
  </si>
  <si>
    <r>
      <t>Объем материала (м</t>
    </r>
    <r>
      <rPr>
        <b/>
        <vertAlign val="superscript"/>
        <sz val="14"/>
        <rFont val="Arial Cyr"/>
        <family val="0"/>
      </rPr>
      <t>3</t>
    </r>
    <r>
      <rPr>
        <b/>
        <sz val="14"/>
        <rFont val="Arial Cyr"/>
        <family val="0"/>
      </rPr>
      <t>)</t>
    </r>
  </si>
  <si>
    <t>заполняется или используется
учениками</t>
  </si>
  <si>
    <r>
      <t>береза</t>
    </r>
    <r>
      <rPr>
        <sz val="14"/>
        <rFont val="Arial Cyr"/>
        <family val="0"/>
      </rPr>
      <t xml:space="preserve"> (доска обрезная)</t>
    </r>
  </si>
  <si>
    <r>
      <t>сосна</t>
    </r>
    <r>
      <rPr>
        <sz val="14"/>
        <rFont val="Arial Cyr"/>
        <family val="0"/>
      </rPr>
      <t xml:space="preserve">   (доска обрезная)</t>
    </r>
  </si>
  <si>
    <r>
      <t>липа</t>
    </r>
    <r>
      <rPr>
        <sz val="14"/>
        <rFont val="Arial Cyr"/>
        <family val="0"/>
      </rPr>
      <t xml:space="preserve">     (доска обрезная)</t>
    </r>
  </si>
  <si>
    <r>
      <t>ель</t>
    </r>
    <r>
      <rPr>
        <sz val="14"/>
        <rFont val="Arial Cyr"/>
        <family val="0"/>
      </rPr>
      <t xml:space="preserve">       (доска обрезная)</t>
    </r>
  </si>
  <si>
    <r>
      <t>сосна</t>
    </r>
    <r>
      <rPr>
        <sz val="14"/>
        <rFont val="Arial Cyr"/>
        <family val="0"/>
      </rPr>
      <t xml:space="preserve">   (доска необрез.)</t>
    </r>
  </si>
  <si>
    <r>
      <t>береза</t>
    </r>
    <r>
      <rPr>
        <sz val="14"/>
        <rFont val="Arial Cyr"/>
        <family val="0"/>
      </rPr>
      <t xml:space="preserve"> (доска необрез.)</t>
    </r>
  </si>
  <si>
    <r>
      <t>липа</t>
    </r>
    <r>
      <rPr>
        <sz val="14"/>
        <rFont val="Arial Cyr"/>
        <family val="0"/>
      </rPr>
      <t xml:space="preserve">     (доска необрез.)</t>
    </r>
  </si>
  <si>
    <r>
      <t>ель</t>
    </r>
    <r>
      <rPr>
        <sz val="14"/>
        <rFont val="Arial Cyr"/>
        <family val="0"/>
      </rPr>
      <t xml:space="preserve">       (доска необрез.)</t>
    </r>
  </si>
  <si>
    <t>гвозди 10 мм</t>
  </si>
  <si>
    <t>гвозди 15 мм</t>
  </si>
  <si>
    <t>гвозди 50 мм</t>
  </si>
  <si>
    <t>гвозди 100 мм</t>
  </si>
  <si>
    <t>саморез 20 мм</t>
  </si>
  <si>
    <t>саморез 50 мм</t>
  </si>
  <si>
    <t>саморез 60 мм</t>
  </si>
  <si>
    <t>шуруп 20 мм</t>
  </si>
  <si>
    <t>шуруп 50 мм</t>
  </si>
  <si>
    <t>шуруп 60 мм</t>
  </si>
  <si>
    <t>болт М4</t>
  </si>
  <si>
    <t>болт М5</t>
  </si>
  <si>
    <t>болт М6</t>
  </si>
  <si>
    <t>болт М8</t>
  </si>
  <si>
    <t>болт М10</t>
  </si>
  <si>
    <t>гайка М4</t>
  </si>
  <si>
    <t>гайка М5</t>
  </si>
  <si>
    <t>гайка М6</t>
  </si>
  <si>
    <t>гайка М8</t>
  </si>
  <si>
    <t>гайка М10</t>
  </si>
  <si>
    <t>работа электролобзиком</t>
  </si>
  <si>
    <t>Рассчет стоимости электроэнергии на освещение</t>
  </si>
  <si>
    <t>Количество ламп (шт.)</t>
  </si>
  <si>
    <t>Время работы (час)</t>
  </si>
  <si>
    <t>Стоимость электроэнергии (руб.)</t>
  </si>
  <si>
    <t>Мощность 1-ой лампы (кВт)</t>
  </si>
  <si>
    <t>Отчисление на зарплату (руб.)</t>
  </si>
  <si>
    <t>Фрезеровщик</t>
  </si>
  <si>
    <t>Зарплата по 2 разряду 
(повременная оплата),
(рублей в месяц)</t>
  </si>
  <si>
    <t>Общая стоимость электроэнергии  на освещение:</t>
  </si>
  <si>
    <t>Рассчет стоимости электроэнергии на работу станков и оборудования</t>
  </si>
  <si>
    <t>Общая стоимость электроэнергии на работу станков и оборудования:</t>
  </si>
  <si>
    <t>Общая сумма отчислений на зарплату:</t>
  </si>
  <si>
    <t>Амортизация оборудования</t>
  </si>
  <si>
    <t>Износ инструмента</t>
  </si>
  <si>
    <t>Содержание мастерских</t>
  </si>
  <si>
    <t>Местное освещение</t>
  </si>
  <si>
    <t>Прочие затраты (руб.)</t>
  </si>
  <si>
    <t>Общая сумма прочих затрат:</t>
  </si>
  <si>
    <r>
      <t>Себестоимость изделия</t>
    </r>
    <r>
      <rPr>
        <sz val="14"/>
        <rFont val="Arial Cyr"/>
        <family val="0"/>
      </rPr>
      <t xml:space="preserve"> - затраты на изготовление изделия с учетом прочих затрат 
(амортизации оборудования, износа инструмента, содержания мастерских, местного освещения)</t>
    </r>
  </si>
  <si>
    <r>
      <t>Себестоимость изделия</t>
    </r>
    <r>
      <rPr>
        <sz val="18"/>
        <color indexed="14"/>
        <rFont val="Arial Cyr"/>
        <family val="0"/>
      </rPr>
      <t xml:space="preserve"> </t>
    </r>
    <r>
      <rPr>
        <sz val="18"/>
        <rFont val="Arial Cyr"/>
        <family val="0"/>
      </rPr>
      <t>=</t>
    </r>
    <r>
      <rPr>
        <sz val="18"/>
        <color indexed="12"/>
        <rFont val="Arial Cyr"/>
        <family val="0"/>
      </rPr>
      <t xml:space="preserve"> затраты на стоимость материалов + стоимость электроэнергии 
+ отчисления на зарплату + амортизация на содержание оборудования
 + износ инструмента + содержание мастерских</t>
    </r>
  </si>
  <si>
    <t>Себестоимость изделия:</t>
  </si>
  <si>
    <t>руб.</t>
  </si>
  <si>
    <r>
      <t>П</t>
    </r>
    <r>
      <rPr>
        <sz val="18"/>
        <rFont val="Arial Cyr"/>
        <family val="0"/>
      </rPr>
      <t xml:space="preserve">рибыль = </t>
    </r>
    <r>
      <rPr>
        <b/>
        <sz val="18"/>
        <color indexed="10"/>
        <rFont val="Arial Cyr"/>
        <family val="0"/>
      </rPr>
      <t>Ц</t>
    </r>
    <r>
      <rPr>
        <sz val="18"/>
        <rFont val="Arial Cyr"/>
        <family val="0"/>
      </rPr>
      <t xml:space="preserve">ена - </t>
    </r>
    <r>
      <rPr>
        <b/>
        <sz val="18"/>
        <color indexed="10"/>
        <rFont val="Arial Cyr"/>
        <family val="0"/>
      </rPr>
      <t>С</t>
    </r>
    <r>
      <rPr>
        <sz val="18"/>
        <rFont val="Arial Cyr"/>
        <family val="0"/>
      </rPr>
      <t>ебестоимость</t>
    </r>
  </si>
  <si>
    <r>
      <t xml:space="preserve">Из формулы следует: чтобы прибыль стала больше, нужно снизить себестоимость
</t>
    </r>
    <r>
      <rPr>
        <b/>
        <u val="single"/>
        <sz val="14"/>
        <rFont val="Arial Cyr"/>
        <family val="0"/>
      </rPr>
      <t>Вопрос: Как можно снизить себестоимость?</t>
    </r>
  </si>
  <si>
    <t>Прибыль (руб.)</t>
  </si>
  <si>
    <t>Цена (руб.)</t>
  </si>
  <si>
    <t>Себестоимость (руб.)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</si>
</sst>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"/>
  </numFmts>
  <fonts count="24">
    <font>
      <sz val="10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12"/>
      <name val="Arial Cyr"/>
      <family val="0"/>
    </font>
    <font>
      <sz val="14"/>
      <color indexed="42"/>
      <name val="Arial Cyr"/>
      <family val="0"/>
    </font>
    <font>
      <b/>
      <sz val="22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8"/>
      <color indexed="10"/>
      <name val="Arial Cyr"/>
      <family val="0"/>
    </font>
    <font>
      <b/>
      <vertAlign val="superscript"/>
      <sz val="14"/>
      <name val="Arial Cyr"/>
      <family val="0"/>
    </font>
    <font>
      <sz val="18"/>
      <color indexed="48"/>
      <name val="Arial Cyr"/>
      <family val="0"/>
    </font>
    <font>
      <b/>
      <sz val="20"/>
      <color indexed="60"/>
      <name val="Arial Cyr"/>
      <family val="0"/>
    </font>
    <font>
      <sz val="20"/>
      <color indexed="60"/>
      <name val="Arial Cyr"/>
      <family val="0"/>
    </font>
    <font>
      <b/>
      <sz val="14"/>
      <color indexed="12"/>
      <name val="Arial Cyr"/>
      <family val="0"/>
    </font>
    <font>
      <b/>
      <i/>
      <sz val="24"/>
      <name val="Arial Cyr"/>
      <family val="0"/>
    </font>
    <font>
      <b/>
      <sz val="10"/>
      <name val="Arial Cyr"/>
      <family val="0"/>
    </font>
    <font>
      <b/>
      <sz val="18"/>
      <color indexed="14"/>
      <name val="Arial Cyr"/>
      <family val="0"/>
    </font>
    <font>
      <sz val="18"/>
      <color indexed="14"/>
      <name val="Arial Cyr"/>
      <family val="0"/>
    </font>
    <font>
      <sz val="18"/>
      <color indexed="12"/>
      <name val="Arial Cyr"/>
      <family val="0"/>
    </font>
    <font>
      <b/>
      <sz val="24"/>
      <color indexed="10"/>
      <name val="Arial Cyr"/>
      <family val="0"/>
    </font>
    <font>
      <sz val="18"/>
      <color indexed="10"/>
      <name val="Arial Cyr"/>
      <family val="0"/>
    </font>
    <font>
      <b/>
      <u val="single"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4" fillId="0" borderId="10" xfId="0" applyFont="1" applyBorder="1" applyAlignment="1">
      <alignment/>
    </xf>
    <xf numFmtId="0" fontId="4" fillId="2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2" fontId="10" fillId="2" borderId="19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4" fillId="3" borderId="20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 locked="0"/>
    </xf>
    <xf numFmtId="0" fontId="4" fillId="3" borderId="21" xfId="0" applyFont="1" applyFill="1" applyBorder="1" applyAlignment="1" applyProtection="1">
      <alignment/>
      <protection locked="0"/>
    </xf>
    <xf numFmtId="0" fontId="4" fillId="3" borderId="22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" borderId="23" xfId="0" applyFont="1" applyFill="1" applyBorder="1" applyAlignment="1" applyProtection="1">
      <alignment/>
      <protection locked="0"/>
    </xf>
    <xf numFmtId="0" fontId="4" fillId="3" borderId="24" xfId="0" applyFont="1" applyFill="1" applyBorder="1" applyAlignment="1" applyProtection="1">
      <alignment/>
      <protection locked="0"/>
    </xf>
    <xf numFmtId="0" fontId="4" fillId="3" borderId="25" xfId="0" applyFont="1" applyFill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/>
      <protection locked="0"/>
    </xf>
    <xf numFmtId="0" fontId="4" fillId="2" borderId="7" xfId="0" applyNumberFormat="1" applyFont="1" applyFill="1" applyBorder="1" applyAlignment="1">
      <alignment/>
    </xf>
    <xf numFmtId="2" fontId="22" fillId="0" borderId="16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0" fillId="4" borderId="32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8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21" fillId="0" borderId="18" xfId="0" applyNumberFormat="1" applyFont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3" borderId="12" xfId="0" applyFont="1" applyFill="1" applyBorder="1" applyAlignment="1" applyProtection="1">
      <alignment horizontal="center"/>
      <protection locked="0"/>
    </xf>
    <xf numFmtId="0" fontId="9" fillId="0" borderId="3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8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41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42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5" borderId="45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4" fillId="3" borderId="47" xfId="0" applyFont="1" applyFill="1" applyBorder="1" applyAlignment="1" applyProtection="1">
      <alignment horizontal="center"/>
      <protection locked="0"/>
    </xf>
    <xf numFmtId="0" fontId="4" fillId="3" borderId="48" xfId="0" applyFont="1" applyFill="1" applyBorder="1" applyAlignment="1" applyProtection="1">
      <alignment horizontal="center"/>
      <protection locked="0"/>
    </xf>
    <xf numFmtId="0" fontId="4" fillId="3" borderId="49" xfId="0" applyFont="1" applyFill="1" applyBorder="1" applyAlignment="1" applyProtection="1">
      <alignment horizontal="center"/>
      <protection locked="0"/>
    </xf>
    <xf numFmtId="0" fontId="9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3" borderId="52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3" fillId="0" borderId="37" xfId="0" applyFont="1" applyBorder="1" applyAlignment="1">
      <alignment horizontal="center"/>
    </xf>
    <xf numFmtId="0" fontId="14" fillId="0" borderId="3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175" fontId="4" fillId="2" borderId="33" xfId="0" applyNumberFormat="1" applyFont="1" applyFill="1" applyBorder="1" applyAlignment="1">
      <alignment horizontal="center"/>
    </xf>
    <xf numFmtId="175" fontId="4" fillId="2" borderId="34" xfId="0" applyNumberFormat="1" applyFont="1" applyFill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3" borderId="57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2" fontId="4" fillId="3" borderId="57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 applyProtection="1">
      <alignment horizontal="center"/>
      <protection locked="0"/>
    </xf>
    <xf numFmtId="2" fontId="4" fillId="2" borderId="33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4" fillId="2" borderId="61" xfId="0" applyNumberFormat="1" applyFont="1" applyFill="1" applyBorder="1" applyAlignment="1">
      <alignment horizontal="center"/>
    </xf>
    <xf numFmtId="2" fontId="4" fillId="2" borderId="62" xfId="0" applyNumberFormat="1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2" fontId="4" fillId="2" borderId="64" xfId="0" applyNumberFormat="1" applyFont="1" applyFill="1" applyBorder="1" applyAlignment="1">
      <alignment horizontal="center"/>
    </xf>
    <xf numFmtId="2" fontId="4" fillId="2" borderId="65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41" xfId="0" applyNumberFormat="1" applyFont="1" applyFill="1" applyBorder="1" applyAlignment="1" applyProtection="1">
      <alignment horizontal="center"/>
      <protection locked="0"/>
    </xf>
    <xf numFmtId="2" fontId="4" fillId="3" borderId="20" xfId="0" applyNumberFormat="1" applyFont="1" applyFill="1" applyBorder="1" applyAlignment="1" applyProtection="1">
      <alignment horizontal="center"/>
      <protection locked="0"/>
    </xf>
    <xf numFmtId="0" fontId="4" fillId="2" borderId="6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60" xfId="0" applyBorder="1" applyAlignment="1">
      <alignment horizontal="center"/>
    </xf>
    <xf numFmtId="2" fontId="4" fillId="3" borderId="6" xfId="0" applyNumberFormat="1" applyFont="1" applyFill="1" applyBorder="1" applyAlignment="1" applyProtection="1">
      <alignment horizontal="center"/>
      <protection locked="0"/>
    </xf>
    <xf numFmtId="2" fontId="4" fillId="3" borderId="42" xfId="0" applyNumberFormat="1" applyFont="1" applyFill="1" applyBorder="1" applyAlignment="1" applyProtection="1">
      <alignment horizontal="center"/>
      <protection locked="0"/>
    </xf>
    <xf numFmtId="2" fontId="4" fillId="3" borderId="21" xfId="0" applyNumberFormat="1" applyFont="1" applyFill="1" applyBorder="1" applyAlignment="1" applyProtection="1">
      <alignment horizontal="center"/>
      <protection locked="0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5" xfId="0" applyFont="1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2" fontId="4" fillId="3" borderId="33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 applyProtection="1">
      <alignment/>
      <protection locked="0"/>
    </xf>
    <xf numFmtId="2" fontId="4" fillId="3" borderId="34" xfId="0" applyNumberFormat="1" applyFont="1" applyFill="1" applyBorder="1" applyAlignment="1" applyProtection="1">
      <alignment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/>
      <protection locked="0"/>
    </xf>
    <xf numFmtId="0" fontId="4" fillId="3" borderId="34" xfId="0" applyFont="1" applyFill="1" applyBorder="1" applyAlignment="1" applyProtection="1">
      <alignment/>
      <protection locked="0"/>
    </xf>
    <xf numFmtId="0" fontId="4" fillId="2" borderId="3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70" xfId="0" applyFont="1" applyBorder="1" applyAlignment="1">
      <alignment horizontal="center" wrapText="1"/>
    </xf>
    <xf numFmtId="175" fontId="4" fillId="3" borderId="7" xfId="0" applyNumberFormat="1" applyFont="1" applyFill="1" applyBorder="1" applyAlignment="1" applyProtection="1">
      <alignment horizontal="center"/>
      <protection locked="0"/>
    </xf>
    <xf numFmtId="175" fontId="4" fillId="3" borderId="41" xfId="0" applyNumberFormat="1" applyFont="1" applyFill="1" applyBorder="1" applyAlignment="1" applyProtection="1">
      <alignment horizontal="center"/>
      <protection locked="0"/>
    </xf>
    <xf numFmtId="175" fontId="4" fillId="3" borderId="20" xfId="0" applyNumberFormat="1" applyFont="1" applyFill="1" applyBorder="1" applyAlignment="1" applyProtection="1">
      <alignment horizontal="center"/>
      <protection locked="0"/>
    </xf>
    <xf numFmtId="175" fontId="4" fillId="3" borderId="6" xfId="0" applyNumberFormat="1" applyFont="1" applyFill="1" applyBorder="1" applyAlignment="1" applyProtection="1">
      <alignment horizontal="center"/>
      <protection locked="0"/>
    </xf>
    <xf numFmtId="175" fontId="4" fillId="3" borderId="42" xfId="0" applyNumberFormat="1" applyFont="1" applyFill="1" applyBorder="1" applyAlignment="1" applyProtection="1">
      <alignment horizontal="center"/>
      <protection locked="0"/>
    </xf>
    <xf numFmtId="175" fontId="4" fillId="3" borderId="21" xfId="0" applyNumberFormat="1" applyFont="1" applyFill="1" applyBorder="1" applyAlignment="1" applyProtection="1">
      <alignment horizontal="center"/>
      <protection locked="0"/>
    </xf>
    <xf numFmtId="2" fontId="4" fillId="3" borderId="47" xfId="0" applyNumberFormat="1" applyFont="1" applyFill="1" applyBorder="1" applyAlignment="1" applyProtection="1">
      <alignment horizontal="center"/>
      <protection locked="0"/>
    </xf>
    <xf numFmtId="2" fontId="4" fillId="3" borderId="48" xfId="0" applyNumberFormat="1" applyFont="1" applyFill="1" applyBorder="1" applyAlignment="1" applyProtection="1">
      <alignment horizontal="center"/>
      <protection locked="0"/>
    </xf>
    <xf numFmtId="2" fontId="4" fillId="3" borderId="49" xfId="0" applyNumberFormat="1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85" zoomScaleNormal="85" workbookViewId="0" topLeftCell="A40">
      <selection activeCell="A5" sqref="A5:M5"/>
    </sheetView>
  </sheetViews>
  <sheetFormatPr defaultColWidth="9.00390625" defaultRowHeight="12.75"/>
  <cols>
    <col min="2" max="2" width="23.25390625" style="0" customWidth="1"/>
    <col min="3" max="3" width="14.125" style="0" customWidth="1"/>
    <col min="4" max="5" width="12.875" style="0" customWidth="1"/>
    <col min="6" max="6" width="14.00390625" style="0" bestFit="1" customWidth="1"/>
    <col min="8" max="8" width="15.625" style="0" customWidth="1"/>
    <col min="11" max="11" width="19.75390625" style="0" customWidth="1"/>
    <col min="13" max="13" width="25.00390625" style="0" customWidth="1"/>
    <col min="14" max="14" width="2.75390625" style="0" customWidth="1"/>
  </cols>
  <sheetData>
    <row r="1" spans="1:15" ht="30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9"/>
      <c r="O1" s="9"/>
    </row>
    <row r="2" spans="1:15" ht="27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9"/>
      <c r="O2" s="9"/>
    </row>
    <row r="3" spans="1:15" ht="27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9"/>
      <c r="O3" s="9"/>
    </row>
    <row r="5" spans="1:13" ht="27" customHeight="1" thickBot="1">
      <c r="A5" s="152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s="2" customFormat="1" ht="36.75" customHeight="1" thickBot="1">
      <c r="A6" s="105" t="s">
        <v>1</v>
      </c>
      <c r="B6" s="107"/>
      <c r="C6" s="155" t="s">
        <v>40</v>
      </c>
      <c r="D6" s="156"/>
      <c r="E6" s="156"/>
      <c r="F6" s="157"/>
      <c r="G6" s="107" t="s">
        <v>37</v>
      </c>
      <c r="H6" s="158"/>
      <c r="I6" s="108" t="s">
        <v>14</v>
      </c>
      <c r="J6" s="107"/>
      <c r="K6" s="106"/>
      <c r="L6" s="105" t="s">
        <v>13</v>
      </c>
      <c r="M6" s="106"/>
    </row>
    <row r="7" spans="1:16" ht="13.5" thickBot="1">
      <c r="A7" s="200"/>
      <c r="B7" s="207"/>
      <c r="C7" s="3" t="s">
        <v>34</v>
      </c>
      <c r="D7" s="4" t="s">
        <v>35</v>
      </c>
      <c r="E7" s="4" t="s">
        <v>36</v>
      </c>
      <c r="F7" s="5" t="s">
        <v>3</v>
      </c>
      <c r="G7" s="207"/>
      <c r="H7" s="201"/>
      <c r="I7" s="200"/>
      <c r="J7" s="207"/>
      <c r="K7" s="201"/>
      <c r="L7" s="200"/>
      <c r="M7" s="201"/>
      <c r="O7" s="17"/>
      <c r="P7" s="18"/>
    </row>
    <row r="8" spans="1:16" ht="24.75" customHeight="1">
      <c r="A8" s="142" t="s">
        <v>10</v>
      </c>
      <c r="B8" s="143"/>
      <c r="C8" s="19"/>
      <c r="D8" s="19"/>
      <c r="E8" s="19"/>
      <c r="F8" s="19"/>
      <c r="G8" s="161"/>
      <c r="H8" s="162"/>
      <c r="I8" s="179"/>
      <c r="J8" s="179"/>
      <c r="K8" s="179"/>
      <c r="L8" s="161"/>
      <c r="M8" s="186"/>
      <c r="O8" s="224" t="s">
        <v>41</v>
      </c>
      <c r="P8" s="225"/>
    </row>
    <row r="9" spans="1:16" ht="18.75" thickBot="1">
      <c r="A9" s="109" t="s">
        <v>4</v>
      </c>
      <c r="B9" s="139"/>
      <c r="C9" s="37"/>
      <c r="D9" s="38"/>
      <c r="E9" s="38"/>
      <c r="F9" s="14">
        <f>(C9*D9*E9)/1000000000</f>
        <v>0</v>
      </c>
      <c r="G9" s="163">
        <f>(7.8*F9)*1000000</f>
        <v>0</v>
      </c>
      <c r="H9" s="164"/>
      <c r="I9" s="113">
        <v>4000</v>
      </c>
      <c r="J9" s="88"/>
      <c r="K9" s="111"/>
      <c r="L9" s="185">
        <f>(G9*I9)/1000000</f>
        <v>0</v>
      </c>
      <c r="M9" s="93"/>
      <c r="O9" s="226"/>
      <c r="P9" s="227"/>
    </row>
    <row r="10" spans="1:13" ht="18.75" thickBot="1">
      <c r="A10" s="109" t="s">
        <v>5</v>
      </c>
      <c r="B10" s="139"/>
      <c r="C10" s="37"/>
      <c r="D10" s="38"/>
      <c r="E10" s="38"/>
      <c r="F10" s="14">
        <f>(C10*D10*E10)/1000000000</f>
        <v>0</v>
      </c>
      <c r="G10" s="163">
        <f>(2.7*F10)*1000000</f>
        <v>0</v>
      </c>
      <c r="H10" s="164"/>
      <c r="I10" s="113">
        <v>3500</v>
      </c>
      <c r="J10" s="88"/>
      <c r="K10" s="111"/>
      <c r="L10" s="185">
        <f>(G10*I10)/1000000</f>
        <v>0</v>
      </c>
      <c r="M10" s="93"/>
    </row>
    <row r="11" spans="1:16" ht="18">
      <c r="A11" s="109" t="s">
        <v>6</v>
      </c>
      <c r="B11" s="139"/>
      <c r="C11" s="37"/>
      <c r="D11" s="38"/>
      <c r="E11" s="38"/>
      <c r="F11" s="14">
        <f>(C11*D11*E11)/1000000000</f>
        <v>0</v>
      </c>
      <c r="G11" s="163">
        <f>(8.1*F11)*1000000</f>
        <v>0</v>
      </c>
      <c r="H11" s="164"/>
      <c r="I11" s="113">
        <v>2800</v>
      </c>
      <c r="J11" s="88"/>
      <c r="K11" s="111"/>
      <c r="L11" s="185">
        <f>(G11*I11)/1000000</f>
        <v>0</v>
      </c>
      <c r="M11" s="93"/>
      <c r="O11" s="15"/>
      <c r="P11" s="16"/>
    </row>
    <row r="12" spans="1:16" ht="18.75" thickBot="1">
      <c r="A12" s="117" t="s">
        <v>7</v>
      </c>
      <c r="B12" s="148"/>
      <c r="C12" s="39"/>
      <c r="D12" s="40"/>
      <c r="E12" s="40"/>
      <c r="F12" s="13">
        <f>(C12*D12*E12)/1000000000</f>
        <v>0</v>
      </c>
      <c r="G12" s="163">
        <f>(8.65*F12)*1000000</f>
        <v>0</v>
      </c>
      <c r="H12" s="164"/>
      <c r="I12" s="116">
        <v>3000</v>
      </c>
      <c r="J12" s="180"/>
      <c r="K12" s="114"/>
      <c r="L12" s="187">
        <f>(G12*I12)/1000000</f>
        <v>0</v>
      </c>
      <c r="M12" s="188"/>
      <c r="O12" s="200" t="s">
        <v>39</v>
      </c>
      <c r="P12" s="201"/>
    </row>
    <row r="13" spans="1:13" ht="24.75" customHeight="1" thickTop="1">
      <c r="A13" s="159" t="s">
        <v>11</v>
      </c>
      <c r="B13" s="160"/>
      <c r="C13" s="41"/>
      <c r="D13" s="41"/>
      <c r="E13" s="41"/>
      <c r="F13" s="7"/>
      <c r="G13" s="177"/>
      <c r="H13" s="178"/>
      <c r="I13" s="171"/>
      <c r="J13" s="172"/>
      <c r="K13" s="173"/>
      <c r="L13" s="140"/>
      <c r="M13" s="141"/>
    </row>
    <row r="14" spans="1:13" ht="18">
      <c r="A14" s="138" t="s">
        <v>43</v>
      </c>
      <c r="B14" s="139"/>
      <c r="C14" s="37"/>
      <c r="D14" s="38"/>
      <c r="E14" s="38"/>
      <c r="F14" s="14">
        <f aca="true" t="shared" si="0" ref="F14:F21">(C14*D14*E14)/1000000000</f>
        <v>0</v>
      </c>
      <c r="G14" s="167"/>
      <c r="H14" s="168"/>
      <c r="I14" s="113">
        <v>7000</v>
      </c>
      <c r="J14" s="88"/>
      <c r="K14" s="111"/>
      <c r="L14" s="185">
        <f aca="true" t="shared" si="1" ref="L14:L21">F14*I14</f>
        <v>0</v>
      </c>
      <c r="M14" s="93"/>
    </row>
    <row r="15" spans="1:13" ht="18">
      <c r="A15" s="138" t="s">
        <v>42</v>
      </c>
      <c r="B15" s="139"/>
      <c r="C15" s="42"/>
      <c r="D15" s="43"/>
      <c r="E15" s="43"/>
      <c r="F15" s="20">
        <f t="shared" si="0"/>
        <v>0</v>
      </c>
      <c r="G15" s="140"/>
      <c r="H15" s="141"/>
      <c r="I15" s="174">
        <v>6500</v>
      </c>
      <c r="J15" s="175"/>
      <c r="K15" s="176"/>
      <c r="L15" s="191">
        <f t="shared" si="1"/>
        <v>0</v>
      </c>
      <c r="M15" s="192"/>
    </row>
    <row r="16" spans="1:13" ht="18">
      <c r="A16" s="127" t="s">
        <v>44</v>
      </c>
      <c r="B16" s="128"/>
      <c r="C16" s="37"/>
      <c r="D16" s="38"/>
      <c r="E16" s="38"/>
      <c r="F16" s="46">
        <f t="shared" si="0"/>
        <v>0</v>
      </c>
      <c r="G16" s="165"/>
      <c r="H16" s="166"/>
      <c r="I16" s="113">
        <v>6000</v>
      </c>
      <c r="J16" s="88"/>
      <c r="K16" s="111"/>
      <c r="L16" s="185">
        <f t="shared" si="1"/>
        <v>0</v>
      </c>
      <c r="M16" s="93"/>
    </row>
    <row r="17" spans="1:13" ht="18">
      <c r="A17" s="127" t="s">
        <v>45</v>
      </c>
      <c r="B17" s="128"/>
      <c r="C17" s="42"/>
      <c r="D17" s="43"/>
      <c r="E17" s="43"/>
      <c r="F17" s="14">
        <f t="shared" si="0"/>
        <v>0</v>
      </c>
      <c r="G17" s="140"/>
      <c r="H17" s="141"/>
      <c r="I17" s="144">
        <v>7000</v>
      </c>
      <c r="J17" s="144"/>
      <c r="K17" s="144"/>
      <c r="L17" s="185">
        <f t="shared" si="1"/>
        <v>0</v>
      </c>
      <c r="M17" s="93"/>
    </row>
    <row r="18" spans="1:13" ht="18">
      <c r="A18" s="138" t="s">
        <v>46</v>
      </c>
      <c r="B18" s="139"/>
      <c r="C18" s="37"/>
      <c r="D18" s="38"/>
      <c r="E18" s="38"/>
      <c r="F18" s="14">
        <f t="shared" si="0"/>
        <v>0</v>
      </c>
      <c r="G18" s="165"/>
      <c r="H18" s="166"/>
      <c r="I18" s="113">
        <v>3500</v>
      </c>
      <c r="J18" s="88"/>
      <c r="K18" s="111"/>
      <c r="L18" s="185">
        <f t="shared" si="1"/>
        <v>0</v>
      </c>
      <c r="M18" s="93"/>
    </row>
    <row r="19" spans="1:13" ht="18">
      <c r="A19" s="138" t="s">
        <v>47</v>
      </c>
      <c r="B19" s="139"/>
      <c r="C19" s="37"/>
      <c r="D19" s="38"/>
      <c r="E19" s="38"/>
      <c r="F19" s="14">
        <f t="shared" si="0"/>
        <v>0</v>
      </c>
      <c r="G19" s="165"/>
      <c r="H19" s="166"/>
      <c r="I19" s="113">
        <v>3250</v>
      </c>
      <c r="J19" s="88"/>
      <c r="K19" s="111"/>
      <c r="L19" s="185">
        <f t="shared" si="1"/>
        <v>0</v>
      </c>
      <c r="M19" s="93"/>
    </row>
    <row r="20" spans="1:13" ht="18">
      <c r="A20" s="127" t="s">
        <v>48</v>
      </c>
      <c r="B20" s="128"/>
      <c r="C20" s="37"/>
      <c r="D20" s="38"/>
      <c r="E20" s="38"/>
      <c r="F20" s="14">
        <f t="shared" si="0"/>
        <v>0</v>
      </c>
      <c r="G20" s="167"/>
      <c r="H20" s="168"/>
      <c r="I20" s="113">
        <v>3000</v>
      </c>
      <c r="J20" s="88"/>
      <c r="K20" s="111"/>
      <c r="L20" s="185">
        <f t="shared" si="1"/>
        <v>0</v>
      </c>
      <c r="M20" s="93"/>
    </row>
    <row r="21" spans="1:13" ht="18.75" thickBot="1">
      <c r="A21" s="127" t="s">
        <v>49</v>
      </c>
      <c r="B21" s="128"/>
      <c r="C21" s="44"/>
      <c r="D21" s="45"/>
      <c r="E21" s="45"/>
      <c r="F21" s="14">
        <f t="shared" si="0"/>
        <v>0</v>
      </c>
      <c r="G21" s="181"/>
      <c r="H21" s="182"/>
      <c r="I21" s="145">
        <v>3500</v>
      </c>
      <c r="J21" s="146"/>
      <c r="K21" s="147"/>
      <c r="L21" s="185">
        <f t="shared" si="1"/>
        <v>0</v>
      </c>
      <c r="M21" s="93"/>
    </row>
    <row r="22" spans="1:13" ht="34.5" customHeight="1" thickBot="1">
      <c r="A22" s="140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41"/>
    </row>
    <row r="23" spans="1:13" ht="54" customHeight="1">
      <c r="A23" s="142" t="s">
        <v>12</v>
      </c>
      <c r="B23" s="143"/>
      <c r="C23" s="105" t="s">
        <v>8</v>
      </c>
      <c r="D23" s="107"/>
      <c r="E23" s="107"/>
      <c r="F23" s="106"/>
      <c r="G23" s="108" t="s">
        <v>16</v>
      </c>
      <c r="H23" s="106"/>
      <c r="I23" s="108" t="s">
        <v>15</v>
      </c>
      <c r="J23" s="107"/>
      <c r="K23" s="106"/>
      <c r="L23" s="105" t="s">
        <v>9</v>
      </c>
      <c r="M23" s="106"/>
    </row>
    <row r="24" spans="1:13" ht="18">
      <c r="A24" s="109" t="s">
        <v>50</v>
      </c>
      <c r="B24" s="119"/>
      <c r="C24" s="129"/>
      <c r="D24" s="130"/>
      <c r="E24" s="130"/>
      <c r="F24" s="131"/>
      <c r="G24" s="88"/>
      <c r="H24" s="111"/>
      <c r="I24" s="88">
        <v>100</v>
      </c>
      <c r="J24" s="88"/>
      <c r="K24" s="88"/>
      <c r="L24" s="193">
        <f>G24*I24</f>
        <v>0</v>
      </c>
      <c r="M24" s="194"/>
    </row>
    <row r="25" spans="1:13" ht="18">
      <c r="A25" s="109" t="s">
        <v>51</v>
      </c>
      <c r="B25" s="110"/>
      <c r="C25" s="132"/>
      <c r="D25" s="133"/>
      <c r="E25" s="133"/>
      <c r="F25" s="134"/>
      <c r="G25" s="111"/>
      <c r="H25" s="113"/>
      <c r="I25" s="111">
        <v>100</v>
      </c>
      <c r="J25" s="112"/>
      <c r="K25" s="113"/>
      <c r="L25" s="193">
        <f>G25*I25</f>
        <v>0</v>
      </c>
      <c r="M25" s="194"/>
    </row>
    <row r="26" spans="1:13" ht="18">
      <c r="A26" s="109" t="s">
        <v>52</v>
      </c>
      <c r="B26" s="110"/>
      <c r="C26" s="132"/>
      <c r="D26" s="133"/>
      <c r="E26" s="133"/>
      <c r="F26" s="134"/>
      <c r="G26" s="111"/>
      <c r="H26" s="113"/>
      <c r="I26" s="111">
        <v>70</v>
      </c>
      <c r="J26" s="112"/>
      <c r="K26" s="113"/>
      <c r="L26" s="193">
        <f>G26*I26</f>
        <v>0</v>
      </c>
      <c r="M26" s="194"/>
    </row>
    <row r="27" spans="1:13" ht="18.75" thickBot="1">
      <c r="A27" s="117" t="s">
        <v>53</v>
      </c>
      <c r="B27" s="118"/>
      <c r="C27" s="135"/>
      <c r="D27" s="136"/>
      <c r="E27" s="136"/>
      <c r="F27" s="137"/>
      <c r="G27" s="114"/>
      <c r="H27" s="116"/>
      <c r="I27" s="114">
        <v>55</v>
      </c>
      <c r="J27" s="115"/>
      <c r="K27" s="116"/>
      <c r="L27" s="193">
        <f>G27*I27</f>
        <v>0</v>
      </c>
      <c r="M27" s="194"/>
    </row>
    <row r="28" spans="1:13" ht="18.75" thickTop="1">
      <c r="A28" s="109" t="s">
        <v>57</v>
      </c>
      <c r="B28" s="119"/>
      <c r="C28" s="170"/>
      <c r="D28" s="170"/>
      <c r="E28" s="170"/>
      <c r="F28" s="170"/>
      <c r="G28" s="120"/>
      <c r="H28" s="121"/>
      <c r="I28" s="170">
        <v>0.15</v>
      </c>
      <c r="J28" s="170"/>
      <c r="K28" s="170"/>
      <c r="L28" s="189">
        <f>C28*I28</f>
        <v>0</v>
      </c>
      <c r="M28" s="190"/>
    </row>
    <row r="29" spans="1:13" ht="18">
      <c r="A29" s="109" t="s">
        <v>58</v>
      </c>
      <c r="B29" s="110"/>
      <c r="C29" s="111"/>
      <c r="D29" s="112"/>
      <c r="E29" s="112"/>
      <c r="F29" s="113"/>
      <c r="G29" s="120"/>
      <c r="H29" s="121"/>
      <c r="I29" s="195">
        <v>0.4</v>
      </c>
      <c r="J29" s="196"/>
      <c r="K29" s="197"/>
      <c r="L29" s="189">
        <f aca="true" t="shared" si="2" ref="L29:L43">C29*I29</f>
        <v>0</v>
      </c>
      <c r="M29" s="190"/>
    </row>
    <row r="30" spans="1:13" ht="18.75" thickBot="1">
      <c r="A30" s="117" t="s">
        <v>59</v>
      </c>
      <c r="B30" s="118"/>
      <c r="C30" s="114"/>
      <c r="D30" s="115"/>
      <c r="E30" s="115"/>
      <c r="F30" s="116"/>
      <c r="G30" s="120"/>
      <c r="H30" s="121"/>
      <c r="I30" s="202">
        <v>0.5</v>
      </c>
      <c r="J30" s="203"/>
      <c r="K30" s="204"/>
      <c r="L30" s="189">
        <f t="shared" si="2"/>
        <v>0</v>
      </c>
      <c r="M30" s="190"/>
    </row>
    <row r="31" spans="1:13" ht="18.75" thickTop="1">
      <c r="A31" s="109" t="s">
        <v>54</v>
      </c>
      <c r="B31" s="119"/>
      <c r="C31" s="170"/>
      <c r="D31" s="170"/>
      <c r="E31" s="170"/>
      <c r="F31" s="170"/>
      <c r="G31" s="120"/>
      <c r="H31" s="121"/>
      <c r="I31" s="183">
        <v>0.2</v>
      </c>
      <c r="J31" s="183"/>
      <c r="K31" s="183"/>
      <c r="L31" s="189">
        <f t="shared" si="2"/>
        <v>0</v>
      </c>
      <c r="M31" s="190"/>
    </row>
    <row r="32" spans="1:13" ht="18">
      <c r="A32" s="109" t="s">
        <v>55</v>
      </c>
      <c r="B32" s="110"/>
      <c r="C32" s="111"/>
      <c r="D32" s="112"/>
      <c r="E32" s="112"/>
      <c r="F32" s="113"/>
      <c r="G32" s="120"/>
      <c r="H32" s="121"/>
      <c r="I32" s="195">
        <v>0.5</v>
      </c>
      <c r="J32" s="196"/>
      <c r="K32" s="197"/>
      <c r="L32" s="189">
        <f t="shared" si="2"/>
        <v>0</v>
      </c>
      <c r="M32" s="190"/>
    </row>
    <row r="33" spans="1:13" ht="18.75" thickBot="1">
      <c r="A33" s="117" t="s">
        <v>56</v>
      </c>
      <c r="B33" s="118"/>
      <c r="C33" s="114"/>
      <c r="D33" s="115"/>
      <c r="E33" s="115"/>
      <c r="F33" s="116"/>
      <c r="G33" s="120"/>
      <c r="H33" s="121"/>
      <c r="I33" s="202">
        <v>0.6</v>
      </c>
      <c r="J33" s="203"/>
      <c r="K33" s="204"/>
      <c r="L33" s="189">
        <f t="shared" si="2"/>
        <v>0</v>
      </c>
      <c r="M33" s="190"/>
    </row>
    <row r="34" spans="1:13" ht="18.75" thickTop="1">
      <c r="A34" s="109" t="s">
        <v>60</v>
      </c>
      <c r="B34" s="119"/>
      <c r="C34" s="170"/>
      <c r="D34" s="170"/>
      <c r="E34" s="170"/>
      <c r="F34" s="170"/>
      <c r="G34" s="120"/>
      <c r="H34" s="121"/>
      <c r="I34" s="183">
        <v>1.2</v>
      </c>
      <c r="J34" s="183"/>
      <c r="K34" s="183"/>
      <c r="L34" s="189">
        <f t="shared" si="2"/>
        <v>0</v>
      </c>
      <c r="M34" s="190"/>
    </row>
    <row r="35" spans="1:13" ht="18">
      <c r="A35" s="109" t="s">
        <v>61</v>
      </c>
      <c r="B35" s="110"/>
      <c r="C35" s="111"/>
      <c r="D35" s="112"/>
      <c r="E35" s="112"/>
      <c r="F35" s="113"/>
      <c r="G35" s="120"/>
      <c r="H35" s="121"/>
      <c r="I35" s="231">
        <v>2</v>
      </c>
      <c r="J35" s="232"/>
      <c r="K35" s="233"/>
      <c r="L35" s="189">
        <f t="shared" si="2"/>
        <v>0</v>
      </c>
      <c r="M35" s="190"/>
    </row>
    <row r="36" spans="1:13" ht="18">
      <c r="A36" s="109" t="s">
        <v>62</v>
      </c>
      <c r="B36" s="110"/>
      <c r="C36" s="111"/>
      <c r="D36" s="112"/>
      <c r="E36" s="112"/>
      <c r="F36" s="113"/>
      <c r="G36" s="120"/>
      <c r="H36" s="121"/>
      <c r="I36" s="195">
        <v>2.5</v>
      </c>
      <c r="J36" s="196"/>
      <c r="K36" s="197"/>
      <c r="L36" s="189">
        <f t="shared" si="2"/>
        <v>0</v>
      </c>
      <c r="M36" s="190"/>
    </row>
    <row r="37" spans="1:13" ht="18">
      <c r="A37" s="109" t="s">
        <v>63</v>
      </c>
      <c r="B37" s="110"/>
      <c r="C37" s="111"/>
      <c r="D37" s="112"/>
      <c r="E37" s="112"/>
      <c r="F37" s="113"/>
      <c r="G37" s="120"/>
      <c r="H37" s="121"/>
      <c r="I37" s="231">
        <v>3</v>
      </c>
      <c r="J37" s="232"/>
      <c r="K37" s="233"/>
      <c r="L37" s="189">
        <f t="shared" si="2"/>
        <v>0</v>
      </c>
      <c r="M37" s="190"/>
    </row>
    <row r="38" spans="1:13" ht="18.75" thickBot="1">
      <c r="A38" s="117" t="s">
        <v>64</v>
      </c>
      <c r="B38" s="118"/>
      <c r="C38" s="114"/>
      <c r="D38" s="115"/>
      <c r="E38" s="115"/>
      <c r="F38" s="116"/>
      <c r="G38" s="120"/>
      <c r="H38" s="121"/>
      <c r="I38" s="234">
        <v>4</v>
      </c>
      <c r="J38" s="235"/>
      <c r="K38" s="236"/>
      <c r="L38" s="189">
        <f t="shared" si="2"/>
        <v>0</v>
      </c>
      <c r="M38" s="190"/>
    </row>
    <row r="39" spans="1:13" ht="18.75" thickTop="1">
      <c r="A39" s="109" t="s">
        <v>65</v>
      </c>
      <c r="B39" s="110"/>
      <c r="C39" s="124"/>
      <c r="D39" s="125"/>
      <c r="E39" s="125"/>
      <c r="F39" s="126"/>
      <c r="G39" s="120"/>
      <c r="H39" s="121"/>
      <c r="I39" s="237">
        <v>0.4</v>
      </c>
      <c r="J39" s="238"/>
      <c r="K39" s="239"/>
      <c r="L39" s="189">
        <f t="shared" si="2"/>
        <v>0</v>
      </c>
      <c r="M39" s="190"/>
    </row>
    <row r="40" spans="1:13" ht="18">
      <c r="A40" s="109" t="s">
        <v>66</v>
      </c>
      <c r="B40" s="110"/>
      <c r="C40" s="111"/>
      <c r="D40" s="112"/>
      <c r="E40" s="112"/>
      <c r="F40" s="113"/>
      <c r="G40" s="120"/>
      <c r="H40" s="121"/>
      <c r="I40" s="195">
        <v>0.5</v>
      </c>
      <c r="J40" s="196"/>
      <c r="K40" s="197"/>
      <c r="L40" s="189">
        <f t="shared" si="2"/>
        <v>0</v>
      </c>
      <c r="M40" s="190"/>
    </row>
    <row r="41" spans="1:13" ht="18">
      <c r="A41" s="109" t="s">
        <v>67</v>
      </c>
      <c r="B41" s="110"/>
      <c r="C41" s="111"/>
      <c r="D41" s="112"/>
      <c r="E41" s="112"/>
      <c r="F41" s="113"/>
      <c r="G41" s="120"/>
      <c r="H41" s="121"/>
      <c r="I41" s="195">
        <v>0.6</v>
      </c>
      <c r="J41" s="196"/>
      <c r="K41" s="197"/>
      <c r="L41" s="189">
        <f t="shared" si="2"/>
        <v>0</v>
      </c>
      <c r="M41" s="190"/>
    </row>
    <row r="42" spans="1:13" ht="18">
      <c r="A42" s="109" t="s">
        <v>68</v>
      </c>
      <c r="B42" s="110"/>
      <c r="C42" s="111"/>
      <c r="D42" s="112"/>
      <c r="E42" s="112"/>
      <c r="F42" s="113"/>
      <c r="G42" s="120"/>
      <c r="H42" s="121"/>
      <c r="I42" s="195">
        <v>0.7</v>
      </c>
      <c r="J42" s="196"/>
      <c r="K42" s="197"/>
      <c r="L42" s="189">
        <f t="shared" si="2"/>
        <v>0</v>
      </c>
      <c r="M42" s="190"/>
    </row>
    <row r="43" spans="1:13" ht="18.75" thickBot="1">
      <c r="A43" s="117" t="s">
        <v>69</v>
      </c>
      <c r="B43" s="169"/>
      <c r="C43" s="88"/>
      <c r="D43" s="88"/>
      <c r="E43" s="88"/>
      <c r="F43" s="88"/>
      <c r="G43" s="122"/>
      <c r="H43" s="123"/>
      <c r="I43" s="184">
        <v>1.5</v>
      </c>
      <c r="J43" s="184"/>
      <c r="K43" s="184"/>
      <c r="L43" s="189">
        <f t="shared" si="2"/>
        <v>0</v>
      </c>
      <c r="M43" s="198"/>
    </row>
    <row r="44" spans="1:13" ht="29.25" customHeight="1" thickBot="1" thickTop="1">
      <c r="A44" s="205" t="s">
        <v>38</v>
      </c>
      <c r="B44" s="206"/>
      <c r="C44" s="86"/>
      <c r="D44" s="86"/>
      <c r="E44" s="86"/>
      <c r="F44" s="86"/>
      <c r="G44" s="206"/>
      <c r="H44" s="206"/>
      <c r="I44" s="86"/>
      <c r="J44" s="86"/>
      <c r="K44" s="86"/>
      <c r="L44" s="31"/>
      <c r="M44" s="35">
        <f>SUM(L9+L10+L11+L12+L14+L15+L16+L17+L18+L19+L20+L21+L24+L25+L26+L27+L28+L29+L30+L31+L32+L33+L34+L35+L36+L37+L38+L39+L40+L41+L42+L43)</f>
        <v>0</v>
      </c>
    </row>
    <row r="45" spans="1:13" ht="31.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s="10" customFormat="1" ht="26.25" customHeight="1" thickBot="1">
      <c r="A46" s="152" t="s">
        <v>80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</row>
    <row r="47" spans="1:13" s="2" customFormat="1" ht="36" customHeight="1" thickBot="1">
      <c r="A47" s="100" t="s">
        <v>17</v>
      </c>
      <c r="B47" s="91"/>
      <c r="C47" s="100" t="s">
        <v>23</v>
      </c>
      <c r="D47" s="90"/>
      <c r="E47" s="90"/>
      <c r="F47" s="91"/>
      <c r="G47" s="100" t="s">
        <v>18</v>
      </c>
      <c r="H47" s="91"/>
      <c r="I47" s="108" t="s">
        <v>19</v>
      </c>
      <c r="J47" s="107"/>
      <c r="K47" s="106"/>
      <c r="L47" s="100" t="s">
        <v>20</v>
      </c>
      <c r="M47" s="91"/>
    </row>
    <row r="48" spans="1:13" ht="18.75" customHeight="1">
      <c r="A48" s="208"/>
      <c r="B48" s="209"/>
      <c r="C48" s="214"/>
      <c r="D48" s="104"/>
      <c r="E48" s="104"/>
      <c r="F48" s="215"/>
      <c r="G48" s="104"/>
      <c r="H48" s="104"/>
      <c r="I48" s="244"/>
      <c r="J48" s="245"/>
      <c r="K48" s="246"/>
      <c r="L48" s="214"/>
      <c r="M48" s="215"/>
    </row>
    <row r="49" spans="1:13" ht="18">
      <c r="A49" s="210" t="s">
        <v>22</v>
      </c>
      <c r="B49" s="211"/>
      <c r="C49" s="216">
        <v>2.32</v>
      </c>
      <c r="D49" s="217"/>
      <c r="E49" s="217"/>
      <c r="F49" s="218"/>
      <c r="G49" s="113"/>
      <c r="H49" s="111"/>
      <c r="I49" s="222">
        <f>1*G49</f>
        <v>0</v>
      </c>
      <c r="J49" s="193"/>
      <c r="K49" s="194"/>
      <c r="L49" s="222">
        <f>C49*I49</f>
        <v>0</v>
      </c>
      <c r="M49" s="194"/>
    </row>
    <row r="50" spans="1:13" ht="18">
      <c r="A50" s="210" t="s">
        <v>33</v>
      </c>
      <c r="B50" s="211"/>
      <c r="C50" s="219">
        <v>2.32</v>
      </c>
      <c r="D50" s="220"/>
      <c r="E50" s="220"/>
      <c r="F50" s="221"/>
      <c r="G50" s="113"/>
      <c r="H50" s="111"/>
      <c r="I50" s="222">
        <f>1*G50</f>
        <v>0</v>
      </c>
      <c r="J50" s="193"/>
      <c r="K50" s="194"/>
      <c r="L50" s="222">
        <f>C50*I50</f>
        <v>0</v>
      </c>
      <c r="M50" s="194"/>
    </row>
    <row r="51" spans="1:13" ht="17.25" customHeight="1">
      <c r="A51" s="223" t="s">
        <v>21</v>
      </c>
      <c r="B51" s="213"/>
      <c r="C51" s="219">
        <v>2.32</v>
      </c>
      <c r="D51" s="220"/>
      <c r="E51" s="220"/>
      <c r="F51" s="221"/>
      <c r="G51" s="113"/>
      <c r="H51" s="111"/>
      <c r="I51" s="222">
        <f>0.5*G51</f>
        <v>0</v>
      </c>
      <c r="J51" s="193"/>
      <c r="K51" s="194"/>
      <c r="L51" s="222">
        <f>C51*I51</f>
        <v>0</v>
      </c>
      <c r="M51" s="194"/>
    </row>
    <row r="52" spans="1:13" ht="18" customHeight="1">
      <c r="A52" s="210" t="s">
        <v>70</v>
      </c>
      <c r="B52" s="211"/>
      <c r="C52" s="219">
        <v>2.32</v>
      </c>
      <c r="D52" s="220"/>
      <c r="E52" s="220"/>
      <c r="F52" s="221"/>
      <c r="G52" s="113"/>
      <c r="H52" s="111"/>
      <c r="I52" s="222">
        <f>0.25*G52</f>
        <v>0</v>
      </c>
      <c r="J52" s="193"/>
      <c r="K52" s="194"/>
      <c r="L52" s="222">
        <f>C52*I52</f>
        <v>0</v>
      </c>
      <c r="M52" s="194"/>
    </row>
    <row r="53" spans="1:13" ht="34.5" customHeight="1" thickBot="1">
      <c r="A53" s="212" t="s">
        <v>24</v>
      </c>
      <c r="B53" s="213"/>
      <c r="C53" s="219">
        <v>2.32</v>
      </c>
      <c r="D53" s="220"/>
      <c r="E53" s="220"/>
      <c r="F53" s="221"/>
      <c r="G53" s="113"/>
      <c r="H53" s="111"/>
      <c r="I53" s="222">
        <f>0.25*G53</f>
        <v>0</v>
      </c>
      <c r="J53" s="193"/>
      <c r="K53" s="194"/>
      <c r="L53" s="222">
        <f>C53*I53</f>
        <v>0</v>
      </c>
      <c r="M53" s="247"/>
    </row>
    <row r="54" spans="1:13" ht="37.5" customHeight="1" thickBot="1">
      <c r="A54" s="228" t="s">
        <v>81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30"/>
      <c r="M54" s="30">
        <f>L49+L50+L51+L52+L53</f>
        <v>0</v>
      </c>
    </row>
    <row r="55" spans="1:13" ht="13.5" thickBot="1">
      <c r="A55" s="200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1"/>
    </row>
    <row r="56" spans="1:13" ht="33.7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3" ht="36.75" customHeight="1" thickBot="1">
      <c r="A57" s="103" t="s">
        <v>71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1:13" ht="34.5" customHeight="1">
      <c r="A58" s="105" t="s">
        <v>72</v>
      </c>
      <c r="B58" s="106"/>
      <c r="C58" s="105" t="s">
        <v>75</v>
      </c>
      <c r="D58" s="107"/>
      <c r="E58" s="107"/>
      <c r="F58" s="106"/>
      <c r="G58" s="108" t="s">
        <v>18</v>
      </c>
      <c r="H58" s="106"/>
      <c r="I58" s="105" t="s">
        <v>74</v>
      </c>
      <c r="J58" s="107"/>
      <c r="K58" s="107"/>
      <c r="L58" s="107"/>
      <c r="M58" s="106"/>
    </row>
    <row r="59" spans="1:13" ht="18">
      <c r="A59" s="88"/>
      <c r="B59" s="88"/>
      <c r="C59" s="88"/>
      <c r="D59" s="88"/>
      <c r="E59" s="88"/>
      <c r="F59" s="88"/>
      <c r="G59" s="88"/>
      <c r="H59" s="88"/>
      <c r="I59" s="193">
        <f>C49*A59*C59*G59</f>
        <v>0</v>
      </c>
      <c r="J59" s="193"/>
      <c r="K59" s="193"/>
      <c r="L59" s="193"/>
      <c r="M59" s="193"/>
    </row>
    <row r="60" spans="1:13" ht="18">
      <c r="A60" s="88"/>
      <c r="B60" s="88"/>
      <c r="C60" s="88"/>
      <c r="D60" s="88"/>
      <c r="E60" s="88"/>
      <c r="F60" s="88"/>
      <c r="G60" s="88"/>
      <c r="H60" s="88"/>
      <c r="I60" s="193">
        <f>C49*A60*C60*G60</f>
        <v>0</v>
      </c>
      <c r="J60" s="193"/>
      <c r="K60" s="193"/>
      <c r="L60" s="193"/>
      <c r="M60" s="193"/>
    </row>
    <row r="61" spans="1:13" ht="18">
      <c r="A61" s="88"/>
      <c r="B61" s="88"/>
      <c r="C61" s="88"/>
      <c r="D61" s="88"/>
      <c r="E61" s="88"/>
      <c r="F61" s="88"/>
      <c r="G61" s="88"/>
      <c r="H61" s="88"/>
      <c r="I61" s="193">
        <f>C49*A61*C61*G61</f>
        <v>0</v>
      </c>
      <c r="J61" s="193"/>
      <c r="K61" s="193"/>
      <c r="L61" s="193"/>
      <c r="M61" s="193"/>
    </row>
    <row r="62" spans="1:13" ht="18.75" thickBot="1">
      <c r="A62" s="88"/>
      <c r="B62" s="88"/>
      <c r="C62" s="88"/>
      <c r="D62" s="88"/>
      <c r="E62" s="88"/>
      <c r="F62" s="88"/>
      <c r="G62" s="88"/>
      <c r="H62" s="88"/>
      <c r="I62" s="193">
        <f>C49*A62*C62*G62</f>
        <v>0</v>
      </c>
      <c r="J62" s="193"/>
      <c r="K62" s="193"/>
      <c r="L62" s="193"/>
      <c r="M62" s="240"/>
    </row>
    <row r="63" spans="1:13" ht="24" thickBot="1">
      <c r="A63" s="248" t="s">
        <v>79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50"/>
      <c r="M63" s="30">
        <f>I59+I60+I61+I62</f>
        <v>0</v>
      </c>
    </row>
    <row r="64" ht="39.75" customHeight="1"/>
    <row r="65" spans="1:13" ht="27" thickBot="1">
      <c r="A65" s="152" t="s">
        <v>25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</row>
    <row r="66" spans="1:13" ht="56.25" customHeight="1" thickBot="1">
      <c r="A66" s="100" t="s">
        <v>26</v>
      </c>
      <c r="B66" s="154"/>
      <c r="C66" s="100" t="s">
        <v>78</v>
      </c>
      <c r="D66" s="101"/>
      <c r="E66" s="102"/>
      <c r="F66" s="89" t="s">
        <v>73</v>
      </c>
      <c r="G66" s="90"/>
      <c r="H66" s="91"/>
      <c r="I66" s="89" t="s">
        <v>76</v>
      </c>
      <c r="J66" s="90"/>
      <c r="K66" s="90"/>
      <c r="L66" s="90"/>
      <c r="M66" s="91"/>
    </row>
    <row r="67" spans="1:13" ht="17.25" customHeight="1">
      <c r="A67" s="94"/>
      <c r="B67" s="95"/>
      <c r="C67" s="94"/>
      <c r="D67" s="96"/>
      <c r="E67" s="95"/>
      <c r="F67" s="97"/>
      <c r="G67" s="98"/>
      <c r="H67" s="99"/>
      <c r="I67" s="97"/>
      <c r="J67" s="98"/>
      <c r="K67" s="98"/>
      <c r="L67" s="98"/>
      <c r="M67" s="99"/>
    </row>
    <row r="68" spans="1:13" ht="18">
      <c r="A68" s="149" t="s">
        <v>29</v>
      </c>
      <c r="B68" s="150"/>
      <c r="C68" s="88">
        <v>4500</v>
      </c>
      <c r="D68" s="88"/>
      <c r="E68" s="88"/>
      <c r="F68" s="88"/>
      <c r="G68" s="88"/>
      <c r="H68" s="88"/>
      <c r="I68" s="92">
        <f aca="true" t="shared" si="3" ref="I68:I73">(C68/26/8)*F68</f>
        <v>0</v>
      </c>
      <c r="J68" s="92"/>
      <c r="K68" s="92"/>
      <c r="L68" s="92"/>
      <c r="M68" s="93"/>
    </row>
    <row r="69" spans="1:13" ht="18">
      <c r="A69" s="149" t="s">
        <v>28</v>
      </c>
      <c r="B69" s="150"/>
      <c r="C69" s="88">
        <v>6000</v>
      </c>
      <c r="D69" s="88"/>
      <c r="E69" s="88"/>
      <c r="F69" s="88"/>
      <c r="G69" s="88"/>
      <c r="H69" s="88"/>
      <c r="I69" s="92">
        <f t="shared" si="3"/>
        <v>0</v>
      </c>
      <c r="J69" s="92"/>
      <c r="K69" s="92"/>
      <c r="L69" s="92"/>
      <c r="M69" s="93"/>
    </row>
    <row r="70" spans="1:13" ht="18">
      <c r="A70" s="149" t="s">
        <v>27</v>
      </c>
      <c r="B70" s="150"/>
      <c r="C70" s="88">
        <v>7000</v>
      </c>
      <c r="D70" s="88"/>
      <c r="E70" s="88"/>
      <c r="F70" s="88"/>
      <c r="G70" s="88"/>
      <c r="H70" s="88"/>
      <c r="I70" s="92">
        <f t="shared" si="3"/>
        <v>0</v>
      </c>
      <c r="J70" s="92"/>
      <c r="K70" s="92"/>
      <c r="L70" s="92"/>
      <c r="M70" s="93"/>
    </row>
    <row r="71" spans="1:16" ht="36" customHeight="1">
      <c r="A71" s="151" t="s">
        <v>31</v>
      </c>
      <c r="B71" s="150"/>
      <c r="C71" s="88">
        <v>5000</v>
      </c>
      <c r="D71" s="88"/>
      <c r="E71" s="88"/>
      <c r="F71" s="88"/>
      <c r="G71" s="88"/>
      <c r="H71" s="88"/>
      <c r="I71" s="92">
        <f t="shared" si="3"/>
        <v>0</v>
      </c>
      <c r="J71" s="92"/>
      <c r="K71" s="92"/>
      <c r="L71" s="92"/>
      <c r="M71" s="93"/>
      <c r="P71" s="23"/>
    </row>
    <row r="72" spans="1:13" ht="18">
      <c r="A72" s="149" t="s">
        <v>30</v>
      </c>
      <c r="B72" s="150"/>
      <c r="C72" s="88">
        <v>5200</v>
      </c>
      <c r="D72" s="88"/>
      <c r="E72" s="88"/>
      <c r="F72" s="88"/>
      <c r="G72" s="88"/>
      <c r="H72" s="88"/>
      <c r="I72" s="92">
        <f t="shared" si="3"/>
        <v>0</v>
      </c>
      <c r="J72" s="92"/>
      <c r="K72" s="92"/>
      <c r="L72" s="92"/>
      <c r="M72" s="93"/>
    </row>
    <row r="73" spans="1:13" ht="18">
      <c r="A73" s="149" t="s">
        <v>77</v>
      </c>
      <c r="B73" s="150"/>
      <c r="C73" s="88">
        <v>5300</v>
      </c>
      <c r="D73" s="88"/>
      <c r="E73" s="88"/>
      <c r="F73" s="88"/>
      <c r="G73" s="88"/>
      <c r="H73" s="88"/>
      <c r="I73" s="92">
        <f t="shared" si="3"/>
        <v>0</v>
      </c>
      <c r="J73" s="92"/>
      <c r="K73" s="92"/>
      <c r="L73" s="92"/>
      <c r="M73" s="93"/>
    </row>
    <row r="74" spans="1:13" ht="18.75" thickBot="1">
      <c r="A74" s="6"/>
      <c r="B74" s="8"/>
      <c r="C74" s="22"/>
      <c r="D74" s="1"/>
      <c r="E74" s="11"/>
      <c r="F74" s="22"/>
      <c r="G74" s="1"/>
      <c r="H74" s="11"/>
      <c r="I74" s="22"/>
      <c r="J74" s="1"/>
      <c r="K74" s="1"/>
      <c r="L74" s="1"/>
      <c r="M74" s="11"/>
    </row>
    <row r="75" spans="1:13" ht="24" thickBot="1">
      <c r="A75" s="85" t="s">
        <v>82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29">
        <f>I68+I69+I70+I71+I72+I73</f>
        <v>0</v>
      </c>
    </row>
    <row r="76" spans="1:13" ht="31.5" customHeight="1" thickBot="1">
      <c r="A76" s="7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31.5" customHeight="1" thickBot="1">
      <c r="A77" s="241" t="s">
        <v>32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3"/>
      <c r="M77" s="47">
        <f>M44+M54+M63+M75</f>
        <v>0</v>
      </c>
    </row>
    <row r="78" spans="1:13" ht="31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"/>
    </row>
    <row r="79" spans="1:13" ht="27" thickBot="1">
      <c r="A79" s="87" t="s">
        <v>87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1:13" ht="27.75" customHeight="1" thickBot="1">
      <c r="A80" s="24" t="s">
        <v>83</v>
      </c>
      <c r="B80" s="25"/>
      <c r="C80" s="26"/>
      <c r="D80" s="81">
        <f>M77/100</f>
        <v>0</v>
      </c>
      <c r="E80" s="82"/>
      <c r="F80" s="82"/>
      <c r="G80" s="82"/>
      <c r="H80" s="82"/>
      <c r="I80" s="82"/>
      <c r="J80" s="82"/>
      <c r="K80" s="82"/>
      <c r="L80" s="82"/>
      <c r="M80" s="83"/>
    </row>
    <row r="81" spans="1:13" ht="27.75" customHeight="1" thickBot="1">
      <c r="A81" s="69" t="s">
        <v>84</v>
      </c>
      <c r="B81" s="70"/>
      <c r="C81" s="71"/>
      <c r="D81" s="81">
        <f>M77/100</f>
        <v>0</v>
      </c>
      <c r="E81" s="82"/>
      <c r="F81" s="82"/>
      <c r="G81" s="82"/>
      <c r="H81" s="82"/>
      <c r="I81" s="82"/>
      <c r="J81" s="82"/>
      <c r="K81" s="82"/>
      <c r="L81" s="82"/>
      <c r="M81" s="83"/>
    </row>
    <row r="82" spans="1:13" ht="27" customHeight="1" thickBot="1">
      <c r="A82" s="69" t="s">
        <v>85</v>
      </c>
      <c r="B82" s="70"/>
      <c r="C82" s="71"/>
      <c r="D82" s="81">
        <f>M77/100</f>
        <v>0</v>
      </c>
      <c r="E82" s="82"/>
      <c r="F82" s="82"/>
      <c r="G82" s="82"/>
      <c r="H82" s="82"/>
      <c r="I82" s="82"/>
      <c r="J82" s="82"/>
      <c r="K82" s="82"/>
      <c r="L82" s="82"/>
      <c r="M82" s="83"/>
    </row>
    <row r="83" spans="1:13" ht="27.75" customHeight="1" thickBot="1">
      <c r="A83" s="72" t="s">
        <v>86</v>
      </c>
      <c r="B83" s="73"/>
      <c r="C83" s="74"/>
      <c r="D83" s="81">
        <f>M77/100</f>
        <v>0</v>
      </c>
      <c r="E83" s="82"/>
      <c r="F83" s="82"/>
      <c r="G83" s="82"/>
      <c r="H83" s="82"/>
      <c r="I83" s="82"/>
      <c r="J83" s="82"/>
      <c r="K83" s="82"/>
      <c r="L83" s="82"/>
      <c r="M83" s="84"/>
    </row>
    <row r="84" spans="1:13" ht="24" thickBot="1">
      <c r="A84" s="67" t="s">
        <v>88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48"/>
      <c r="M84" s="28">
        <f>D80+D81+D82+D83</f>
        <v>0</v>
      </c>
    </row>
    <row r="85" spans="1:13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ht="24" customHeight="1"/>
    <row r="87" spans="1:13" ht="37.5" customHeight="1">
      <c r="A87" s="50" t="s">
        <v>89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9" ht="13.5" thickBot="1"/>
    <row r="90" spans="1:13" ht="72" customHeight="1" thickBot="1">
      <c r="A90" s="75" t="s">
        <v>90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7"/>
    </row>
    <row r="92" ht="13.5" thickBot="1"/>
    <row r="93" spans="1:13" ht="30.75" customHeight="1" thickBot="1">
      <c r="A93" s="78" t="s">
        <v>91</v>
      </c>
      <c r="B93" s="79"/>
      <c r="C93" s="79"/>
      <c r="D93" s="79"/>
      <c r="E93" s="80">
        <f>M77+M84</f>
        <v>0</v>
      </c>
      <c r="F93" s="80"/>
      <c r="G93" s="80"/>
      <c r="H93" s="80"/>
      <c r="I93" s="80"/>
      <c r="J93" s="80"/>
      <c r="K93" s="32" t="s">
        <v>92</v>
      </c>
      <c r="L93" s="33"/>
      <c r="M93" s="34"/>
    </row>
    <row r="95" ht="13.5" thickBot="1"/>
    <row r="96" spans="1:14" ht="24" thickBot="1">
      <c r="A96" s="64" t="s">
        <v>93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6"/>
      <c r="N96" s="1"/>
    </row>
    <row r="97" spans="1:13" ht="24" thickBo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23.25">
      <c r="A98" s="36"/>
      <c r="B98" s="36"/>
      <c r="C98" s="52" t="s">
        <v>95</v>
      </c>
      <c r="D98" s="53"/>
      <c r="E98" s="54"/>
      <c r="F98" s="55" t="s">
        <v>96</v>
      </c>
      <c r="G98" s="53"/>
      <c r="H98" s="54"/>
      <c r="I98" s="55" t="s">
        <v>97</v>
      </c>
      <c r="J98" s="53"/>
      <c r="K98" s="56"/>
      <c r="L98" s="36"/>
      <c r="M98" s="36"/>
    </row>
    <row r="99" spans="1:13" ht="24" thickBot="1">
      <c r="A99" s="36"/>
      <c r="B99" s="36"/>
      <c r="C99" s="57">
        <f>F99-I99</f>
        <v>0</v>
      </c>
      <c r="D99" s="58"/>
      <c r="E99" s="59"/>
      <c r="F99" s="60"/>
      <c r="G99" s="61"/>
      <c r="H99" s="62"/>
      <c r="I99" s="60"/>
      <c r="J99" s="61"/>
      <c r="K99" s="63"/>
      <c r="L99" s="36"/>
      <c r="M99" s="36"/>
    </row>
    <row r="101" spans="1:13" ht="39" customHeight="1">
      <c r="A101" s="50" t="s">
        <v>94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15" ht="13.5" thickBot="1"/>
    <row r="116" ht="13.5" thickBot="1">
      <c r="J116" s="49"/>
    </row>
  </sheetData>
  <sheetProtection password="CF6A" sheet="1" objects="1" scenarios="1"/>
  <mergeCells count="276">
    <mergeCell ref="A73:B73"/>
    <mergeCell ref="A77:L77"/>
    <mergeCell ref="A55:M55"/>
    <mergeCell ref="I48:K48"/>
    <mergeCell ref="I49:K49"/>
    <mergeCell ref="I50:K50"/>
    <mergeCell ref="G52:H52"/>
    <mergeCell ref="L52:M52"/>
    <mergeCell ref="L53:M53"/>
    <mergeCell ref="A63:L63"/>
    <mergeCell ref="I59:M59"/>
    <mergeCell ref="I60:M60"/>
    <mergeCell ref="I61:M61"/>
    <mergeCell ref="I62:M62"/>
    <mergeCell ref="I39:K39"/>
    <mergeCell ref="L35:M35"/>
    <mergeCell ref="L36:M36"/>
    <mergeCell ref="L37:M37"/>
    <mergeCell ref="L38:M38"/>
    <mergeCell ref="L39:M39"/>
    <mergeCell ref="L40:M40"/>
    <mergeCell ref="L41:M41"/>
    <mergeCell ref="L42:M42"/>
    <mergeCell ref="O8:P9"/>
    <mergeCell ref="O12:P12"/>
    <mergeCell ref="A54:L54"/>
    <mergeCell ref="I33:K33"/>
    <mergeCell ref="L29:M29"/>
    <mergeCell ref="L30:M30"/>
    <mergeCell ref="L32:M32"/>
    <mergeCell ref="L33:M33"/>
    <mergeCell ref="I35:K35"/>
    <mergeCell ref="C53:F53"/>
    <mergeCell ref="A45:M45"/>
    <mergeCell ref="G53:H53"/>
    <mergeCell ref="I53:K53"/>
    <mergeCell ref="L48:M48"/>
    <mergeCell ref="L49:M49"/>
    <mergeCell ref="L50:M50"/>
    <mergeCell ref="L51:M51"/>
    <mergeCell ref="A51:B51"/>
    <mergeCell ref="I51:K51"/>
    <mergeCell ref="I52:K52"/>
    <mergeCell ref="G48:H48"/>
    <mergeCell ref="A52:B52"/>
    <mergeCell ref="A53:B53"/>
    <mergeCell ref="C48:F48"/>
    <mergeCell ref="C49:F49"/>
    <mergeCell ref="C50:F50"/>
    <mergeCell ref="C51:F51"/>
    <mergeCell ref="C52:F52"/>
    <mergeCell ref="G51:H51"/>
    <mergeCell ref="L47:M47"/>
    <mergeCell ref="A48:B48"/>
    <mergeCell ref="A49:B49"/>
    <mergeCell ref="A50:B50"/>
    <mergeCell ref="A47:B47"/>
    <mergeCell ref="C47:F47"/>
    <mergeCell ref="G47:H47"/>
    <mergeCell ref="I47:K47"/>
    <mergeCell ref="G49:H49"/>
    <mergeCell ref="G50:H50"/>
    <mergeCell ref="A44:K44"/>
    <mergeCell ref="A7:B7"/>
    <mergeCell ref="G7:H7"/>
    <mergeCell ref="I7:K7"/>
    <mergeCell ref="A22:M22"/>
    <mergeCell ref="C23:F23"/>
    <mergeCell ref="C31:F31"/>
    <mergeCell ref="C34:F34"/>
    <mergeCell ref="I32:K32"/>
    <mergeCell ref="L23:M23"/>
    <mergeCell ref="A46:M46"/>
    <mergeCell ref="L43:M43"/>
    <mergeCell ref="A1:M1"/>
    <mergeCell ref="A11:B11"/>
    <mergeCell ref="G11:H11"/>
    <mergeCell ref="I11:K11"/>
    <mergeCell ref="L11:M11"/>
    <mergeCell ref="L7:M7"/>
    <mergeCell ref="C43:F43"/>
    <mergeCell ref="I30:K30"/>
    <mergeCell ref="L31:M31"/>
    <mergeCell ref="I24:K24"/>
    <mergeCell ref="I31:K31"/>
    <mergeCell ref="L25:M25"/>
    <mergeCell ref="L26:M26"/>
    <mergeCell ref="L27:M27"/>
    <mergeCell ref="I29:K29"/>
    <mergeCell ref="I27:K27"/>
    <mergeCell ref="I28:K28"/>
    <mergeCell ref="L34:M34"/>
    <mergeCell ref="L28:M28"/>
    <mergeCell ref="L13:M13"/>
    <mergeCell ref="L14:M14"/>
    <mergeCell ref="L15:M15"/>
    <mergeCell ref="L16:M16"/>
    <mergeCell ref="L18:M18"/>
    <mergeCell ref="L19:M19"/>
    <mergeCell ref="L20:M20"/>
    <mergeCell ref="L24:M24"/>
    <mergeCell ref="L21:M21"/>
    <mergeCell ref="L8:M8"/>
    <mergeCell ref="L9:M9"/>
    <mergeCell ref="L10:M10"/>
    <mergeCell ref="L12:M12"/>
    <mergeCell ref="L17:M17"/>
    <mergeCell ref="I23:K23"/>
    <mergeCell ref="G21:H21"/>
    <mergeCell ref="I34:K34"/>
    <mergeCell ref="I43:K43"/>
    <mergeCell ref="I40:K40"/>
    <mergeCell ref="I41:K41"/>
    <mergeCell ref="I42:K42"/>
    <mergeCell ref="I36:K36"/>
    <mergeCell ref="I37:K37"/>
    <mergeCell ref="I38:K38"/>
    <mergeCell ref="I8:K8"/>
    <mergeCell ref="I9:K9"/>
    <mergeCell ref="I10:K10"/>
    <mergeCell ref="I12:K12"/>
    <mergeCell ref="I13:K13"/>
    <mergeCell ref="I14:K14"/>
    <mergeCell ref="I15:K15"/>
    <mergeCell ref="G16:H16"/>
    <mergeCell ref="G13:H13"/>
    <mergeCell ref="G14:H14"/>
    <mergeCell ref="G15:H15"/>
    <mergeCell ref="G20:H20"/>
    <mergeCell ref="A43:B43"/>
    <mergeCell ref="A28:B28"/>
    <mergeCell ref="C28:F28"/>
    <mergeCell ref="A25:B25"/>
    <mergeCell ref="A26:B26"/>
    <mergeCell ref="A27:B27"/>
    <mergeCell ref="G25:H25"/>
    <mergeCell ref="G8:H8"/>
    <mergeCell ref="G9:H9"/>
    <mergeCell ref="G10:H10"/>
    <mergeCell ref="G12:H12"/>
    <mergeCell ref="L6:M6"/>
    <mergeCell ref="A5:M5"/>
    <mergeCell ref="A65:M65"/>
    <mergeCell ref="A66:B66"/>
    <mergeCell ref="A6:B6"/>
    <mergeCell ref="C6:F6"/>
    <mergeCell ref="G6:H6"/>
    <mergeCell ref="I6:K6"/>
    <mergeCell ref="A8:B8"/>
    <mergeCell ref="A13:B13"/>
    <mergeCell ref="A68:B68"/>
    <mergeCell ref="A69:B69"/>
    <mergeCell ref="A70:B70"/>
    <mergeCell ref="A71:B71"/>
    <mergeCell ref="A72:B72"/>
    <mergeCell ref="C70:E70"/>
    <mergeCell ref="C71:E71"/>
    <mergeCell ref="C72:E72"/>
    <mergeCell ref="A9:B9"/>
    <mergeCell ref="A10:B10"/>
    <mergeCell ref="A12:B12"/>
    <mergeCell ref="A14:B14"/>
    <mergeCell ref="I17:K17"/>
    <mergeCell ref="A16:B16"/>
    <mergeCell ref="I16:K16"/>
    <mergeCell ref="G26:H26"/>
    <mergeCell ref="I18:K18"/>
    <mergeCell ref="I19:K19"/>
    <mergeCell ref="I20:K20"/>
    <mergeCell ref="I21:K21"/>
    <mergeCell ref="I25:K25"/>
    <mergeCell ref="I26:K26"/>
    <mergeCell ref="A15:B15"/>
    <mergeCell ref="A17:B17"/>
    <mergeCell ref="G17:H17"/>
    <mergeCell ref="A24:B24"/>
    <mergeCell ref="A23:B23"/>
    <mergeCell ref="A18:B18"/>
    <mergeCell ref="A19:B19"/>
    <mergeCell ref="A20:B20"/>
    <mergeCell ref="G18:H18"/>
    <mergeCell ref="G19:H19"/>
    <mergeCell ref="A21:B21"/>
    <mergeCell ref="G23:H23"/>
    <mergeCell ref="A29:B29"/>
    <mergeCell ref="A30:B30"/>
    <mergeCell ref="C24:F27"/>
    <mergeCell ref="G24:H24"/>
    <mergeCell ref="A32:B32"/>
    <mergeCell ref="G27:H27"/>
    <mergeCell ref="G28:H43"/>
    <mergeCell ref="C39:F39"/>
    <mergeCell ref="C40:F40"/>
    <mergeCell ref="C41:F41"/>
    <mergeCell ref="C42:F42"/>
    <mergeCell ref="A31:B31"/>
    <mergeCell ref="A39:B39"/>
    <mergeCell ref="A40:B40"/>
    <mergeCell ref="A41:B41"/>
    <mergeCell ref="A33:B33"/>
    <mergeCell ref="A34:B34"/>
    <mergeCell ref="A37:B37"/>
    <mergeCell ref="A35:B35"/>
    <mergeCell ref="A36:B36"/>
    <mergeCell ref="A42:B42"/>
    <mergeCell ref="C29:F29"/>
    <mergeCell ref="C30:F30"/>
    <mergeCell ref="C32:F32"/>
    <mergeCell ref="C33:F33"/>
    <mergeCell ref="C35:F35"/>
    <mergeCell ref="C36:F36"/>
    <mergeCell ref="C37:F37"/>
    <mergeCell ref="C38:F38"/>
    <mergeCell ref="A38:B38"/>
    <mergeCell ref="A57:M57"/>
    <mergeCell ref="A56:M56"/>
    <mergeCell ref="A58:B58"/>
    <mergeCell ref="C58:F58"/>
    <mergeCell ref="G58:H58"/>
    <mergeCell ref="I58:M58"/>
    <mergeCell ref="G59:H59"/>
    <mergeCell ref="G60:H60"/>
    <mergeCell ref="G61:H61"/>
    <mergeCell ref="G62:H62"/>
    <mergeCell ref="C59:F59"/>
    <mergeCell ref="C60:F60"/>
    <mergeCell ref="C61:F61"/>
    <mergeCell ref="C62:F62"/>
    <mergeCell ref="A59:B59"/>
    <mergeCell ref="A60:B60"/>
    <mergeCell ref="A61:B61"/>
    <mergeCell ref="A62:B62"/>
    <mergeCell ref="C66:E66"/>
    <mergeCell ref="C68:E68"/>
    <mergeCell ref="C69:E69"/>
    <mergeCell ref="I69:M69"/>
    <mergeCell ref="F66:H66"/>
    <mergeCell ref="F68:H68"/>
    <mergeCell ref="F69:H69"/>
    <mergeCell ref="A67:B67"/>
    <mergeCell ref="C67:E67"/>
    <mergeCell ref="F67:H67"/>
    <mergeCell ref="I67:M67"/>
    <mergeCell ref="C73:E73"/>
    <mergeCell ref="F73:H73"/>
    <mergeCell ref="I73:M73"/>
    <mergeCell ref="I72:M72"/>
    <mergeCell ref="F71:H71"/>
    <mergeCell ref="F72:H72"/>
    <mergeCell ref="I66:M66"/>
    <mergeCell ref="I71:M71"/>
    <mergeCell ref="I70:M70"/>
    <mergeCell ref="F70:H70"/>
    <mergeCell ref="I68:M68"/>
    <mergeCell ref="D81:M81"/>
    <mergeCell ref="D82:M82"/>
    <mergeCell ref="D83:M83"/>
    <mergeCell ref="A75:L75"/>
    <mergeCell ref="A79:M79"/>
    <mergeCell ref="D80:M80"/>
    <mergeCell ref="A81:C81"/>
    <mergeCell ref="A96:M96"/>
    <mergeCell ref="A84:L84"/>
    <mergeCell ref="A87:M87"/>
    <mergeCell ref="A82:C82"/>
    <mergeCell ref="A83:C83"/>
    <mergeCell ref="A90:M90"/>
    <mergeCell ref="A93:D93"/>
    <mergeCell ref="E93:J93"/>
    <mergeCell ref="A101:M101"/>
    <mergeCell ref="C98:E98"/>
    <mergeCell ref="F98:H98"/>
    <mergeCell ref="I98:K98"/>
    <mergeCell ref="C99:E99"/>
    <mergeCell ref="F99:H99"/>
    <mergeCell ref="I99:K9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Средняя школа №15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TANZWUT</dc:creator>
  <cp:keywords/>
  <dc:description/>
  <cp:lastModifiedBy>TANZWUT</cp:lastModifiedBy>
  <dcterms:created xsi:type="dcterms:W3CDTF">2009-02-17T05:24:49Z</dcterms:created>
  <dcterms:modified xsi:type="dcterms:W3CDTF">2009-02-19T14:46:28Z</dcterms:modified>
  <cp:category/>
  <cp:version/>
  <cp:contentType/>
  <cp:contentStatus/>
</cp:coreProperties>
</file>